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86" activeTab="1"/>
  </bookViews>
  <sheets>
    <sheet name="CENOVNIK" sheetId="1" r:id="rId1"/>
    <sheet name="RAČUN" sheetId="4" r:id="rId2"/>
  </sheets>
  <calcPr calcId="124519"/>
</workbook>
</file>

<file path=xl/calcChain.xml><?xml version="1.0" encoding="utf-8"?>
<calcChain xmlns="http://schemas.openxmlformats.org/spreadsheetml/2006/main">
  <c r="G40" i="4"/>
  <c r="G20"/>
  <c r="G18"/>
  <c r="F40"/>
  <c r="D40"/>
  <c r="C40"/>
  <c r="F39"/>
  <c r="D39"/>
  <c r="C39"/>
  <c r="G39" s="1"/>
  <c r="F38"/>
  <c r="D38"/>
  <c r="C38"/>
  <c r="G38" s="1"/>
  <c r="F37"/>
  <c r="D37"/>
  <c r="C37"/>
  <c r="G37" s="1"/>
  <c r="F36"/>
  <c r="D36"/>
  <c r="C36"/>
  <c r="G36" s="1"/>
  <c r="F30"/>
  <c r="D30"/>
  <c r="C30"/>
  <c r="G30" s="1"/>
  <c r="F29"/>
  <c r="D29"/>
  <c r="C29"/>
  <c r="G29" s="1"/>
  <c r="F28"/>
  <c r="D28"/>
  <c r="C28"/>
  <c r="G28" s="1"/>
  <c r="F27"/>
  <c r="D27"/>
  <c r="C27"/>
  <c r="G27" s="1"/>
  <c r="F26"/>
  <c r="D26"/>
  <c r="C26"/>
  <c r="G26" s="1"/>
  <c r="F20"/>
  <c r="D20"/>
  <c r="C20"/>
  <c r="F19"/>
  <c r="D19"/>
  <c r="C19"/>
  <c r="G19" s="1"/>
  <c r="F18"/>
  <c r="D18"/>
  <c r="C18"/>
  <c r="F17"/>
  <c r="D17"/>
  <c r="C17"/>
  <c r="G17" s="1"/>
  <c r="F16"/>
  <c r="D16"/>
  <c r="C16"/>
  <c r="F10"/>
  <c r="D10"/>
  <c r="C10"/>
  <c r="G10" s="1"/>
  <c r="F9"/>
  <c r="D9"/>
  <c r="C9"/>
  <c r="F8"/>
  <c r="D8"/>
  <c r="C8"/>
  <c r="G8" s="1"/>
  <c r="F7"/>
  <c r="D7"/>
  <c r="C7"/>
  <c r="G7" s="1"/>
  <c r="F6"/>
  <c r="D6"/>
  <c r="C6"/>
  <c r="G16" l="1"/>
  <c r="G21" s="1"/>
  <c r="G9"/>
  <c r="G6"/>
  <c r="G31"/>
  <c r="G41"/>
  <c r="G11" l="1"/>
</calcChain>
</file>

<file path=xl/sharedStrings.xml><?xml version="1.0" encoding="utf-8"?>
<sst xmlns="http://schemas.openxmlformats.org/spreadsheetml/2006/main" count="259" uniqueCount="111">
  <si>
    <t>naziv proizvoda</t>
  </si>
  <si>
    <t>After party 0,33L</t>
  </si>
  <si>
    <t>0,33</t>
  </si>
  <si>
    <t>Cola Na EKS 0,5L</t>
  </si>
  <si>
    <t>0,50</t>
  </si>
  <si>
    <t>Kokta Na EKS 0,5L</t>
  </si>
  <si>
    <t>Narandža Na EKS 0,5L</t>
  </si>
  <si>
    <t>Klaker Na EKS 0,5L</t>
  </si>
  <si>
    <t>Bitter Lemon Na EKS 0,5L</t>
  </si>
  <si>
    <t>Egzotik Na EKS 0,5L</t>
  </si>
  <si>
    <t>Kabeza Na EKS 0,5L</t>
  </si>
  <si>
    <t>Cola Na EKS 2L</t>
  </si>
  <si>
    <t>Kokta Na EKS 2L</t>
  </si>
  <si>
    <t>Narandža Na EKS 2L</t>
  </si>
  <si>
    <t>Egzotik Na EKS 2L</t>
  </si>
  <si>
    <t>Klaker Na EKS 2L</t>
  </si>
  <si>
    <t>Citrus Na EKS 2L</t>
  </si>
  <si>
    <t>Bitter Lemon Na EKS 2L</t>
  </si>
  <si>
    <t>Malina Na EKS 2L</t>
  </si>
  <si>
    <t>Kabeza Na EKS 2L</t>
  </si>
  <si>
    <t>Tigrić Ananas Na EKS 0,2L dojpak</t>
  </si>
  <si>
    <t>0,20</t>
  </si>
  <si>
    <t>Tigrić Kajsija Na EKS 0,2L dojpak</t>
  </si>
  <si>
    <t>Tigrić Narandža Na EKS 0,2L dojpak</t>
  </si>
  <si>
    <t>Tigrić Jabuka Na EKS 0,2L dojpak</t>
  </si>
  <si>
    <t>Tigrić Borovnica Na EKS 0,2L dojpak</t>
  </si>
  <si>
    <t>Tigrić Jagoda Na EKS 0,2L dojpak</t>
  </si>
  <si>
    <t>Kajsija Na EKS 0,5L</t>
  </si>
  <si>
    <t>Breskva Na EKS 0,5L</t>
  </si>
  <si>
    <t>Limunada Na EKS 0,5L</t>
  </si>
  <si>
    <t>Borovnica Na EKS 0,5L</t>
  </si>
  <si>
    <t>Ananas Na EKS 0,5L</t>
  </si>
  <si>
    <t>Multivitamin Na EKS 0,5L</t>
  </si>
  <si>
    <t>Jabuka Na EKS 0,5L</t>
  </si>
  <si>
    <t>Multi šum Na EKS 0,5L</t>
  </si>
  <si>
    <t>Orange Na EKS 0,5L</t>
  </si>
  <si>
    <t>Oranž Na EKS 2L</t>
  </si>
  <si>
    <t>Kajsija Na EKS 2L</t>
  </si>
  <si>
    <t>Breskva Na EKS 2L</t>
  </si>
  <si>
    <t>Limunada Na EKS 2L</t>
  </si>
  <si>
    <t>Jabuka Na EKS 2L</t>
  </si>
  <si>
    <t>Borovnica Na EKS 2L</t>
  </si>
  <si>
    <t>Ananas Na EKS 2L</t>
  </si>
  <si>
    <t>Multi Vitamin Na EKS 2L</t>
  </si>
  <si>
    <t>Multi šum Na EKS 2L</t>
  </si>
  <si>
    <t>Jabuka životinjice Na EKS 0.25L</t>
  </si>
  <si>
    <t>0,25</t>
  </si>
  <si>
    <t>Šumsko voće životinjice Na EKS 0.25L</t>
  </si>
  <si>
    <t>Borovnica životinjice Na EKS 0.25L</t>
  </si>
  <si>
    <t>Multivitamin životinjice Na EKS 0.25L</t>
  </si>
  <si>
    <t>Cokić jabuka 0,33L</t>
  </si>
  <si>
    <t>Cokić borovnica 0,33L</t>
  </si>
  <si>
    <t>Cokić multi vitamin 0,33L</t>
  </si>
  <si>
    <t>Cokić Sunđer Bob - borovnica 0,33L</t>
  </si>
  <si>
    <t>Cokić Sunđer Bob - multi vitamin 0,33L</t>
  </si>
  <si>
    <t>Cokić Sunđer Bob - jabuka 0,33L</t>
  </si>
  <si>
    <t>Cokić novo borovnica 0,33L</t>
  </si>
  <si>
    <t>Cokić novo multi vitamin 0,33L</t>
  </si>
  <si>
    <t>Cokić novo jabuka 0,33L</t>
  </si>
  <si>
    <t>Cokić Sunđer Bob - multi vitamin 0,4L</t>
  </si>
  <si>
    <t>0,40</t>
  </si>
  <si>
    <t>Cokić Sunđer Bob - borovnica 0,4L</t>
  </si>
  <si>
    <t>Cokić Jabuka 100% brik 0,2L</t>
  </si>
  <si>
    <t>Cokić Narandža 100% brik 0,2L</t>
  </si>
  <si>
    <t>Vita Vita Orange 15g</t>
  </si>
  <si>
    <t>Vita Vita Limun 15g</t>
  </si>
  <si>
    <t>Vita Vita Orange 19g</t>
  </si>
  <si>
    <t>Vita Vita Limun 19g</t>
  </si>
  <si>
    <t>Vita Vita Orange 75g</t>
  </si>
  <si>
    <t>Vita Vita Limun 75g</t>
  </si>
  <si>
    <t>Vita Vita Orange 150g kesa</t>
  </si>
  <si>
    <t>Vita Vita Limun 150g kesa</t>
  </si>
  <si>
    <t>Vita Vita Orange 250g PET</t>
  </si>
  <si>
    <t>Vita Vita Limun 250g PET</t>
  </si>
  <si>
    <t>Vita Vita Orange 250g kesa</t>
  </si>
  <si>
    <t>Vita Vita Limun 250g kesa</t>
  </si>
  <si>
    <t>Vita Vita Orange 500g</t>
  </si>
  <si>
    <t>Vita Vita Limun 500g</t>
  </si>
  <si>
    <t>Vita Vita Limun 625g</t>
  </si>
  <si>
    <t>Vita Vita Orange 625g</t>
  </si>
  <si>
    <t>Vita Vita Orange 1000g</t>
  </si>
  <si>
    <t>Vita Vita Limun 1000g</t>
  </si>
  <si>
    <t>Vita Vita Limun 1250g</t>
  </si>
  <si>
    <t>Vita Vita Orange 1250g</t>
  </si>
  <si>
    <t>Excess 0,33L</t>
  </si>
  <si>
    <t>Excess 0,75L</t>
  </si>
  <si>
    <t>0,75</t>
  </si>
  <si>
    <t>Every Day krem duo 250 gr</t>
  </si>
  <si>
    <t>Every Day krem duo 500 gr</t>
  </si>
  <si>
    <t>Every Day krem duo 900 gr</t>
  </si>
  <si>
    <t>Šifra</t>
  </si>
  <si>
    <t>Naziv artikla</t>
  </si>
  <si>
    <t>Količina</t>
  </si>
  <si>
    <t>Cena sa PDV</t>
  </si>
  <si>
    <t>Iznos</t>
  </si>
  <si>
    <t>R.br</t>
  </si>
  <si>
    <t>Pakovanje</t>
  </si>
  <si>
    <t>Cena bez
PDV-a</t>
  </si>
  <si>
    <t>Šfira</t>
  </si>
  <si>
    <t>Specifikacija br.</t>
  </si>
  <si>
    <t>Kupac:</t>
  </si>
  <si>
    <t>kom.</t>
  </si>
  <si>
    <t>Ukupno:</t>
  </si>
  <si>
    <t xml:space="preserve">SPECIFIKACIJA O VRSTAMA I KOLIČINAMA PRODATE ROBE FIZIČKIM LICIMA </t>
  </si>
  <si>
    <t>J. mere</t>
  </si>
  <si>
    <t>Kol.</t>
  </si>
  <si>
    <t>J.m. kom</t>
  </si>
  <si>
    <t>Cena sa
PDV-om
po kom.</t>
  </si>
  <si>
    <t>Milica</t>
  </si>
  <si>
    <t>Aleksandra</t>
  </si>
  <si>
    <t>Marta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</si>
</sst>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2"/>
      <name val="Arial Bold"/>
      <family val="2"/>
    </font>
    <font>
      <b/>
      <sz val="14"/>
      <name val="Calibri"/>
      <family val="2"/>
    </font>
    <font>
      <b/>
      <sz val="13"/>
      <name val="Times New Roman"/>
      <family val="1"/>
    </font>
    <font>
      <sz val="1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/>
    <xf numFmtId="2" fontId="0" fillId="0" borderId="1" xfId="0" applyNumberForma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6" fillId="0" borderId="0" xfId="0" applyFont="1"/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4" fontId="6" fillId="0" borderId="0" xfId="0" applyNumberFormat="1" applyFont="1" applyProtection="1">
      <protection hidden="1"/>
    </xf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right"/>
      <protection hidden="1"/>
    </xf>
    <xf numFmtId="4" fontId="3" fillId="0" borderId="2" xfId="0" applyNumberFormat="1" applyFont="1" applyBorder="1" applyProtection="1">
      <protection locked="0" hidden="1"/>
    </xf>
    <xf numFmtId="4" fontId="0" fillId="0" borderId="0" xfId="0" applyNumberFormat="1" applyProtection="1"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locked="0" hidden="1"/>
    </xf>
    <xf numFmtId="0" fontId="0" fillId="0" borderId="1" xfId="0" applyBorder="1" applyProtection="1">
      <protection hidden="1"/>
    </xf>
    <xf numFmtId="4" fontId="0" fillId="0" borderId="1" xfId="0" applyNumberFormat="1" applyBorder="1" applyProtection="1">
      <protection hidden="1"/>
    </xf>
    <xf numFmtId="0" fontId="0" fillId="0" borderId="0" xfId="0" applyBorder="1" applyProtection="1">
      <protection hidden="1"/>
    </xf>
    <xf numFmtId="4" fontId="4" fillId="0" borderId="0" xfId="0" applyNumberFormat="1" applyFont="1" applyBorder="1" applyAlignment="1" applyProtection="1">
      <alignment horizontal="right"/>
      <protection hidden="1"/>
    </xf>
    <xf numFmtId="4" fontId="0" fillId="2" borderId="1" xfId="0" applyNumberFormat="1" applyFill="1" applyBorder="1" applyProtection="1">
      <protection hidden="1"/>
    </xf>
    <xf numFmtId="4" fontId="0" fillId="0" borderId="0" xfId="0" applyNumberFormat="1" applyBorder="1" applyProtection="1">
      <protection hidden="1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85"/>
  <sheetViews>
    <sheetView workbookViewId="0">
      <selection activeCell="J9" sqref="J9"/>
    </sheetView>
  </sheetViews>
  <sheetFormatPr defaultRowHeight="15"/>
  <cols>
    <col min="1" max="1" width="17.85546875" style="2" customWidth="1"/>
    <col min="2" max="2" width="36.28515625" style="1" customWidth="1"/>
    <col min="3" max="3" width="5.85546875" style="2" customWidth="1"/>
    <col min="4" max="4" width="9.85546875" style="1" customWidth="1"/>
    <col min="5" max="5" width="11.85546875" style="1" customWidth="1"/>
    <col min="6" max="6" width="10.28515625" style="1" customWidth="1"/>
    <col min="7" max="7" width="13.28515625" style="1" customWidth="1"/>
  </cols>
  <sheetData>
    <row r="1" spans="1:7" ht="42.6" customHeight="1">
      <c r="A1" s="8" t="s">
        <v>98</v>
      </c>
      <c r="B1" s="8" t="s">
        <v>0</v>
      </c>
      <c r="C1" s="8" t="s">
        <v>105</v>
      </c>
      <c r="D1" s="8" t="s">
        <v>106</v>
      </c>
      <c r="E1" s="8" t="s">
        <v>96</v>
      </c>
      <c r="F1" s="8" t="s">
        <v>97</v>
      </c>
      <c r="G1" s="8" t="s">
        <v>107</v>
      </c>
    </row>
    <row r="2" spans="1:7" ht="14.25" customHeight="1">
      <c r="A2" s="5">
        <v>300001</v>
      </c>
      <c r="B2" s="4" t="s">
        <v>3</v>
      </c>
      <c r="C2" s="3" t="s">
        <v>4</v>
      </c>
      <c r="D2" s="11" t="s">
        <v>101</v>
      </c>
      <c r="E2" s="6">
        <v>12</v>
      </c>
      <c r="F2" s="7">
        <v>34.65</v>
      </c>
      <c r="G2" s="7">
        <v>41.58</v>
      </c>
    </row>
    <row r="3" spans="1:7" ht="14.25" customHeight="1">
      <c r="A3" s="5">
        <v>300002</v>
      </c>
      <c r="B3" s="4" t="s">
        <v>5</v>
      </c>
      <c r="C3" s="3" t="s">
        <v>4</v>
      </c>
      <c r="D3" s="11" t="s">
        <v>101</v>
      </c>
      <c r="E3" s="6">
        <v>12</v>
      </c>
      <c r="F3" s="7">
        <v>34.65</v>
      </c>
      <c r="G3" s="7">
        <v>41.58</v>
      </c>
    </row>
    <row r="4" spans="1:7" ht="14.25" customHeight="1">
      <c r="A4" s="5">
        <v>300003</v>
      </c>
      <c r="B4" s="4" t="s">
        <v>6</v>
      </c>
      <c r="C4" s="3" t="s">
        <v>4</v>
      </c>
      <c r="D4" s="11" t="s">
        <v>101</v>
      </c>
      <c r="E4" s="6">
        <v>12</v>
      </c>
      <c r="F4" s="7">
        <v>34.65</v>
      </c>
      <c r="G4" s="7">
        <v>41.58</v>
      </c>
    </row>
    <row r="5" spans="1:7" ht="14.25" customHeight="1">
      <c r="A5" s="5">
        <v>300004</v>
      </c>
      <c r="B5" s="4" t="s">
        <v>7</v>
      </c>
      <c r="C5" s="3" t="s">
        <v>4</v>
      </c>
      <c r="D5" s="11" t="s">
        <v>101</v>
      </c>
      <c r="E5" s="6">
        <v>12</v>
      </c>
      <c r="F5" s="7">
        <v>34.65</v>
      </c>
      <c r="G5" s="7">
        <v>41.58</v>
      </c>
    </row>
    <row r="6" spans="1:7" ht="14.25" customHeight="1">
      <c r="A6" s="5">
        <v>300005</v>
      </c>
      <c r="B6" s="4" t="s">
        <v>84</v>
      </c>
      <c r="C6" s="3" t="s">
        <v>2</v>
      </c>
      <c r="D6" s="11" t="s">
        <v>101</v>
      </c>
      <c r="E6" s="6">
        <v>12</v>
      </c>
      <c r="F6" s="7">
        <v>30.85</v>
      </c>
      <c r="G6" s="7">
        <v>37.020000000000003</v>
      </c>
    </row>
    <row r="7" spans="1:7" ht="14.25" customHeight="1">
      <c r="A7" s="5">
        <v>300006</v>
      </c>
      <c r="B7" s="4" t="s">
        <v>8</v>
      </c>
      <c r="C7" s="3" t="s">
        <v>4</v>
      </c>
      <c r="D7" s="11" t="s">
        <v>101</v>
      </c>
      <c r="E7" s="6">
        <v>12</v>
      </c>
      <c r="F7" s="7">
        <v>34.65</v>
      </c>
      <c r="G7" s="7">
        <v>41.58</v>
      </c>
    </row>
    <row r="8" spans="1:7" ht="14.25" customHeight="1">
      <c r="A8" s="5">
        <v>300007</v>
      </c>
      <c r="B8" s="4" t="s">
        <v>9</v>
      </c>
      <c r="C8" s="3" t="s">
        <v>4</v>
      </c>
      <c r="D8" s="11" t="s">
        <v>101</v>
      </c>
      <c r="E8" s="6">
        <v>12</v>
      </c>
      <c r="F8" s="7">
        <v>34.65</v>
      </c>
      <c r="G8" s="7">
        <v>41.58</v>
      </c>
    </row>
    <row r="9" spans="1:7" ht="14.25" customHeight="1">
      <c r="A9" s="5">
        <v>300008</v>
      </c>
      <c r="B9" s="4" t="s">
        <v>11</v>
      </c>
      <c r="C9" s="5">
        <v>2</v>
      </c>
      <c r="D9" s="11" t="s">
        <v>101</v>
      </c>
      <c r="E9" s="6">
        <v>6</v>
      </c>
      <c r="F9" s="7">
        <v>68.5</v>
      </c>
      <c r="G9" s="7">
        <v>82.2</v>
      </c>
    </row>
    <row r="10" spans="1:7" ht="14.25" customHeight="1">
      <c r="A10" s="5">
        <v>300009</v>
      </c>
      <c r="B10" s="4" t="s">
        <v>12</v>
      </c>
      <c r="C10" s="5">
        <v>2</v>
      </c>
      <c r="D10" s="11" t="s">
        <v>101</v>
      </c>
      <c r="E10" s="6">
        <v>6</v>
      </c>
      <c r="F10" s="7">
        <v>68.5</v>
      </c>
      <c r="G10" s="7">
        <v>82.2</v>
      </c>
    </row>
    <row r="11" spans="1:7" ht="14.25" customHeight="1">
      <c r="A11" s="5">
        <v>300010</v>
      </c>
      <c r="B11" s="4" t="s">
        <v>13</v>
      </c>
      <c r="C11" s="5">
        <v>2</v>
      </c>
      <c r="D11" s="11" t="s">
        <v>101</v>
      </c>
      <c r="E11" s="6">
        <v>6</v>
      </c>
      <c r="F11" s="7">
        <v>68.5</v>
      </c>
      <c r="G11" s="7">
        <v>82.2</v>
      </c>
    </row>
    <row r="12" spans="1:7" ht="14.25" customHeight="1">
      <c r="A12" s="5">
        <v>300012</v>
      </c>
      <c r="B12" s="4" t="s">
        <v>14</v>
      </c>
      <c r="C12" s="5">
        <v>2</v>
      </c>
      <c r="D12" s="11" t="s">
        <v>101</v>
      </c>
      <c r="E12" s="6">
        <v>6</v>
      </c>
      <c r="F12" s="7">
        <v>68.5</v>
      </c>
      <c r="G12" s="7">
        <v>82.2</v>
      </c>
    </row>
    <row r="13" spans="1:7" ht="14.25" customHeight="1">
      <c r="A13" s="5">
        <v>300013</v>
      </c>
      <c r="B13" s="4" t="s">
        <v>15</v>
      </c>
      <c r="C13" s="5">
        <v>2</v>
      </c>
      <c r="D13" s="11" t="s">
        <v>101</v>
      </c>
      <c r="E13" s="6">
        <v>6</v>
      </c>
      <c r="F13" s="7">
        <v>68.5</v>
      </c>
      <c r="G13" s="7">
        <v>82.2</v>
      </c>
    </row>
    <row r="14" spans="1:7" ht="14.25" customHeight="1">
      <c r="A14" s="5">
        <v>300014</v>
      </c>
      <c r="B14" s="4" t="s">
        <v>16</v>
      </c>
      <c r="C14" s="5">
        <v>2</v>
      </c>
      <c r="D14" s="11" t="s">
        <v>101</v>
      </c>
      <c r="E14" s="6">
        <v>6</v>
      </c>
      <c r="F14" s="7">
        <v>68.5</v>
      </c>
      <c r="G14" s="7">
        <v>82.2</v>
      </c>
    </row>
    <row r="15" spans="1:7" ht="14.25" customHeight="1">
      <c r="A15" s="5">
        <v>300016</v>
      </c>
      <c r="B15" s="4" t="s">
        <v>17</v>
      </c>
      <c r="C15" s="5">
        <v>2</v>
      </c>
      <c r="D15" s="11" t="s">
        <v>101</v>
      </c>
      <c r="E15" s="6">
        <v>6</v>
      </c>
      <c r="F15" s="7">
        <v>68.5</v>
      </c>
      <c r="G15" s="7">
        <v>82.2</v>
      </c>
    </row>
    <row r="16" spans="1:7" ht="14.25" customHeight="1">
      <c r="A16" s="5">
        <v>300017</v>
      </c>
      <c r="B16" s="4" t="s">
        <v>36</v>
      </c>
      <c r="C16" s="5">
        <v>2</v>
      </c>
      <c r="D16" s="11" t="s">
        <v>101</v>
      </c>
      <c r="E16" s="6">
        <v>6</v>
      </c>
      <c r="F16" s="7">
        <v>68.5</v>
      </c>
      <c r="G16" s="7">
        <v>82.2</v>
      </c>
    </row>
    <row r="17" spans="1:7" ht="14.25" customHeight="1">
      <c r="A17" s="5">
        <v>300018</v>
      </c>
      <c r="B17" s="4" t="s">
        <v>37</v>
      </c>
      <c r="C17" s="5">
        <v>2</v>
      </c>
      <c r="D17" s="11" t="s">
        <v>101</v>
      </c>
      <c r="E17" s="6">
        <v>6</v>
      </c>
      <c r="F17" s="7">
        <v>68.5</v>
      </c>
      <c r="G17" s="7">
        <v>82.2</v>
      </c>
    </row>
    <row r="18" spans="1:7" ht="14.25" customHeight="1">
      <c r="A18" s="5">
        <v>300019</v>
      </c>
      <c r="B18" s="4" t="s">
        <v>38</v>
      </c>
      <c r="C18" s="5">
        <v>2</v>
      </c>
      <c r="D18" s="11" t="s">
        <v>101</v>
      </c>
      <c r="E18" s="6">
        <v>6</v>
      </c>
      <c r="F18" s="7">
        <v>68.5</v>
      </c>
      <c r="G18" s="7">
        <v>82.2</v>
      </c>
    </row>
    <row r="19" spans="1:7" ht="14.25" customHeight="1">
      <c r="A19" s="5">
        <v>300020</v>
      </c>
      <c r="B19" s="4" t="s">
        <v>39</v>
      </c>
      <c r="C19" s="5">
        <v>2</v>
      </c>
      <c r="D19" s="11" t="s">
        <v>101</v>
      </c>
      <c r="E19" s="6">
        <v>6</v>
      </c>
      <c r="F19" s="7">
        <v>68.5</v>
      </c>
      <c r="G19" s="7">
        <v>82.2</v>
      </c>
    </row>
    <row r="20" spans="1:7" ht="14.25" customHeight="1">
      <c r="A20" s="5">
        <v>300021</v>
      </c>
      <c r="B20" s="4" t="s">
        <v>40</v>
      </c>
      <c r="C20" s="5">
        <v>2</v>
      </c>
      <c r="D20" s="11" t="s">
        <v>101</v>
      </c>
      <c r="E20" s="6">
        <v>6</v>
      </c>
      <c r="F20" s="7">
        <v>68.5</v>
      </c>
      <c r="G20" s="7">
        <v>82.2</v>
      </c>
    </row>
    <row r="21" spans="1:7" ht="14.25" customHeight="1">
      <c r="A21" s="5">
        <v>300023</v>
      </c>
      <c r="B21" s="4" t="s">
        <v>41</v>
      </c>
      <c r="C21" s="5">
        <v>2</v>
      </c>
      <c r="D21" s="11" t="s">
        <v>101</v>
      </c>
      <c r="E21" s="6">
        <v>6</v>
      </c>
      <c r="F21" s="7">
        <v>68.5</v>
      </c>
      <c r="G21" s="7">
        <v>82.2</v>
      </c>
    </row>
    <row r="22" spans="1:7" ht="14.25" customHeight="1">
      <c r="A22" s="5">
        <v>300024</v>
      </c>
      <c r="B22" s="4" t="s">
        <v>42</v>
      </c>
      <c r="C22" s="5">
        <v>2</v>
      </c>
      <c r="D22" s="11" t="s">
        <v>101</v>
      </c>
      <c r="E22" s="6">
        <v>6</v>
      </c>
      <c r="F22" s="7">
        <v>68.5</v>
      </c>
      <c r="G22" s="7">
        <v>82.2</v>
      </c>
    </row>
    <row r="23" spans="1:7" ht="14.25" customHeight="1">
      <c r="A23" s="5">
        <v>300027</v>
      </c>
      <c r="B23" s="4" t="s">
        <v>85</v>
      </c>
      <c r="C23" s="3" t="s">
        <v>86</v>
      </c>
      <c r="D23" s="11" t="s">
        <v>101</v>
      </c>
      <c r="E23" s="6">
        <v>12</v>
      </c>
      <c r="F23" s="7">
        <v>61.72</v>
      </c>
      <c r="G23" s="7">
        <v>74.06</v>
      </c>
    </row>
    <row r="24" spans="1:7" ht="14.25" customHeight="1">
      <c r="A24" s="5">
        <v>300028</v>
      </c>
      <c r="B24" s="4" t="s">
        <v>50</v>
      </c>
      <c r="C24" s="3" t="s">
        <v>2</v>
      </c>
      <c r="D24" s="11" t="s">
        <v>101</v>
      </c>
      <c r="E24" s="6">
        <v>6</v>
      </c>
      <c r="F24" s="7">
        <v>67.900000000000006</v>
      </c>
      <c r="G24" s="7">
        <v>81.48</v>
      </c>
    </row>
    <row r="25" spans="1:7" ht="14.25" customHeight="1">
      <c r="A25" s="5">
        <v>300029</v>
      </c>
      <c r="B25" s="4" t="s">
        <v>51</v>
      </c>
      <c r="C25" s="3" t="s">
        <v>2</v>
      </c>
      <c r="D25" s="11" t="s">
        <v>101</v>
      </c>
      <c r="E25" s="6">
        <v>6</v>
      </c>
      <c r="F25" s="7">
        <v>67.900000000000006</v>
      </c>
      <c r="G25" s="7">
        <v>81.48</v>
      </c>
    </row>
    <row r="26" spans="1:7" ht="14.25" customHeight="1">
      <c r="A26" s="5">
        <v>300030</v>
      </c>
      <c r="B26" s="4" t="s">
        <v>52</v>
      </c>
      <c r="C26" s="3" t="s">
        <v>2</v>
      </c>
      <c r="D26" s="11" t="s">
        <v>101</v>
      </c>
      <c r="E26" s="6">
        <v>6</v>
      </c>
      <c r="F26" s="7">
        <v>67.900000000000006</v>
      </c>
      <c r="G26" s="7">
        <v>81.48</v>
      </c>
    </row>
    <row r="27" spans="1:7" ht="14.25" customHeight="1">
      <c r="A27" s="5">
        <v>300053</v>
      </c>
      <c r="B27" s="4" t="s">
        <v>18</v>
      </c>
      <c r="C27" s="5">
        <v>2</v>
      </c>
      <c r="D27" s="11" t="s">
        <v>101</v>
      </c>
      <c r="E27" s="6">
        <v>6</v>
      </c>
      <c r="F27" s="7">
        <v>68.5</v>
      </c>
      <c r="G27" s="7">
        <v>82.2</v>
      </c>
    </row>
    <row r="28" spans="1:7" ht="14.25" customHeight="1">
      <c r="A28" s="5">
        <v>300067</v>
      </c>
      <c r="B28" s="4" t="s">
        <v>62</v>
      </c>
      <c r="C28" s="3" t="s">
        <v>21</v>
      </c>
      <c r="D28" s="11" t="s">
        <v>101</v>
      </c>
      <c r="E28" s="6">
        <v>24</v>
      </c>
      <c r="F28" s="7">
        <v>30.1</v>
      </c>
      <c r="G28" s="7">
        <v>36.119999999999997</v>
      </c>
    </row>
    <row r="29" spans="1:7" ht="14.25" customHeight="1">
      <c r="A29" s="5">
        <v>300068</v>
      </c>
      <c r="B29" s="4" t="s">
        <v>63</v>
      </c>
      <c r="C29" s="3" t="s">
        <v>21</v>
      </c>
      <c r="D29" s="11" t="s">
        <v>101</v>
      </c>
      <c r="E29" s="6">
        <v>24</v>
      </c>
      <c r="F29" s="7">
        <v>30.1</v>
      </c>
      <c r="G29" s="7">
        <v>36.119999999999997</v>
      </c>
    </row>
    <row r="30" spans="1:7" ht="14.25" customHeight="1">
      <c r="A30" s="5">
        <v>300082</v>
      </c>
      <c r="B30" s="4" t="s">
        <v>45</v>
      </c>
      <c r="C30" s="3" t="s">
        <v>46</v>
      </c>
      <c r="D30" s="11" t="s">
        <v>101</v>
      </c>
      <c r="E30" s="6">
        <v>12</v>
      </c>
      <c r="F30" s="7">
        <v>37.799999999999997</v>
      </c>
      <c r="G30" s="7">
        <v>45.36</v>
      </c>
    </row>
    <row r="31" spans="1:7" ht="14.25" customHeight="1">
      <c r="A31" s="5">
        <v>300090</v>
      </c>
      <c r="B31" s="4" t="s">
        <v>20</v>
      </c>
      <c r="C31" s="3" t="s">
        <v>21</v>
      </c>
      <c r="D31" s="11" t="s">
        <v>101</v>
      </c>
      <c r="E31" s="6">
        <v>30</v>
      </c>
      <c r="F31" s="7">
        <v>15.4</v>
      </c>
      <c r="G31" s="7">
        <v>18.48</v>
      </c>
    </row>
    <row r="32" spans="1:7" ht="14.25" customHeight="1">
      <c r="A32" s="5">
        <v>300091</v>
      </c>
      <c r="B32" s="4" t="s">
        <v>22</v>
      </c>
      <c r="C32" s="3" t="s">
        <v>21</v>
      </c>
      <c r="D32" s="11" t="s">
        <v>101</v>
      </c>
      <c r="E32" s="6">
        <v>30</v>
      </c>
      <c r="F32" s="7">
        <v>15.4</v>
      </c>
      <c r="G32" s="7">
        <v>18.48</v>
      </c>
    </row>
    <row r="33" spans="1:7" ht="14.25" customHeight="1">
      <c r="A33" s="5">
        <v>300092</v>
      </c>
      <c r="B33" s="4" t="s">
        <v>23</v>
      </c>
      <c r="C33" s="3" t="s">
        <v>21</v>
      </c>
      <c r="D33" s="11" t="s">
        <v>101</v>
      </c>
      <c r="E33" s="6">
        <v>30</v>
      </c>
      <c r="F33" s="7">
        <v>15.4</v>
      </c>
      <c r="G33" s="7">
        <v>18.48</v>
      </c>
    </row>
    <row r="34" spans="1:7" ht="14.25" customHeight="1">
      <c r="A34" s="5">
        <v>300093</v>
      </c>
      <c r="B34" s="4" t="s">
        <v>24</v>
      </c>
      <c r="C34" s="3" t="s">
        <v>21</v>
      </c>
      <c r="D34" s="11" t="s">
        <v>101</v>
      </c>
      <c r="E34" s="6">
        <v>30</v>
      </c>
      <c r="F34" s="7">
        <v>15.4</v>
      </c>
      <c r="G34" s="7">
        <v>18.48</v>
      </c>
    </row>
    <row r="35" spans="1:7" ht="14.25" customHeight="1">
      <c r="A35" s="5">
        <v>300094</v>
      </c>
      <c r="B35" s="4" t="s">
        <v>25</v>
      </c>
      <c r="C35" s="3" t="s">
        <v>21</v>
      </c>
      <c r="D35" s="11" t="s">
        <v>101</v>
      </c>
      <c r="E35" s="6">
        <v>30</v>
      </c>
      <c r="F35" s="7">
        <v>15.4</v>
      </c>
      <c r="G35" s="7">
        <v>18.48</v>
      </c>
    </row>
    <row r="36" spans="1:7" ht="14.25" customHeight="1">
      <c r="A36" s="5">
        <v>300095</v>
      </c>
      <c r="B36" s="4" t="s">
        <v>26</v>
      </c>
      <c r="C36" s="3" t="s">
        <v>21</v>
      </c>
      <c r="D36" s="11" t="s">
        <v>101</v>
      </c>
      <c r="E36" s="6">
        <v>30</v>
      </c>
      <c r="F36" s="7">
        <v>15.4</v>
      </c>
      <c r="G36" s="7">
        <v>18.48</v>
      </c>
    </row>
    <row r="37" spans="1:7" ht="14.25" customHeight="1">
      <c r="A37" s="5">
        <v>300101</v>
      </c>
      <c r="B37" s="4" t="s">
        <v>27</v>
      </c>
      <c r="C37" s="3" t="s">
        <v>4</v>
      </c>
      <c r="D37" s="11" t="s">
        <v>101</v>
      </c>
      <c r="E37" s="6">
        <v>12</v>
      </c>
      <c r="F37" s="7">
        <v>37.799999999999997</v>
      </c>
      <c r="G37" s="7">
        <v>45.36</v>
      </c>
    </row>
    <row r="38" spans="1:7" ht="14.25" customHeight="1">
      <c r="A38" s="5">
        <v>300102</v>
      </c>
      <c r="B38" s="4" t="s">
        <v>28</v>
      </c>
      <c r="C38" s="3" t="s">
        <v>4</v>
      </c>
      <c r="D38" s="11" t="s">
        <v>101</v>
      </c>
      <c r="E38" s="6">
        <v>12</v>
      </c>
      <c r="F38" s="7">
        <v>37.799999999999997</v>
      </c>
      <c r="G38" s="7">
        <v>45.36</v>
      </c>
    </row>
    <row r="39" spans="1:7" ht="14.25" customHeight="1">
      <c r="A39" s="5">
        <v>300103</v>
      </c>
      <c r="B39" s="4" t="s">
        <v>29</v>
      </c>
      <c r="C39" s="3" t="s">
        <v>4</v>
      </c>
      <c r="D39" s="11" t="s">
        <v>101</v>
      </c>
      <c r="E39" s="6">
        <v>12</v>
      </c>
      <c r="F39" s="7">
        <v>37.799999999999997</v>
      </c>
      <c r="G39" s="7">
        <v>45.36</v>
      </c>
    </row>
    <row r="40" spans="1:7" ht="14.25" customHeight="1">
      <c r="A40" s="5">
        <v>300104</v>
      </c>
      <c r="B40" s="4" t="s">
        <v>30</v>
      </c>
      <c r="C40" s="3" t="s">
        <v>4</v>
      </c>
      <c r="D40" s="11" t="s">
        <v>101</v>
      </c>
      <c r="E40" s="6">
        <v>12</v>
      </c>
      <c r="F40" s="7">
        <v>37.799999999999997</v>
      </c>
      <c r="G40" s="7">
        <v>45.36</v>
      </c>
    </row>
    <row r="41" spans="1:7" ht="14.25" customHeight="1">
      <c r="A41" s="5">
        <v>300105</v>
      </c>
      <c r="B41" s="4" t="s">
        <v>31</v>
      </c>
      <c r="C41" s="3" t="s">
        <v>4</v>
      </c>
      <c r="D41" s="11" t="s">
        <v>101</v>
      </c>
      <c r="E41" s="6">
        <v>12</v>
      </c>
      <c r="F41" s="7">
        <v>37.799999999999997</v>
      </c>
      <c r="G41" s="7">
        <v>45.36</v>
      </c>
    </row>
    <row r="42" spans="1:7" ht="14.25" customHeight="1">
      <c r="A42" s="5">
        <v>300111</v>
      </c>
      <c r="B42" s="4" t="s">
        <v>43</v>
      </c>
      <c r="C42" s="5">
        <v>2</v>
      </c>
      <c r="D42" s="11" t="s">
        <v>101</v>
      </c>
      <c r="E42" s="6">
        <v>6</v>
      </c>
      <c r="F42" s="7">
        <v>68.5</v>
      </c>
      <c r="G42" s="7">
        <v>82.2</v>
      </c>
    </row>
    <row r="43" spans="1:7" ht="14.25" customHeight="1">
      <c r="A43" s="5">
        <v>300116</v>
      </c>
      <c r="B43" s="4" t="s">
        <v>47</v>
      </c>
      <c r="C43" s="3" t="s">
        <v>46</v>
      </c>
      <c r="D43" s="11" t="s">
        <v>101</v>
      </c>
      <c r="E43" s="6">
        <v>12</v>
      </c>
      <c r="F43" s="7">
        <v>37.799999999999997</v>
      </c>
      <c r="G43" s="7">
        <v>45.36</v>
      </c>
    </row>
    <row r="44" spans="1:7" ht="14.25" customHeight="1">
      <c r="A44" s="5">
        <v>300123</v>
      </c>
      <c r="B44" s="4" t="s">
        <v>1</v>
      </c>
      <c r="C44" s="3" t="s">
        <v>2</v>
      </c>
      <c r="D44" s="11" t="s">
        <v>101</v>
      </c>
      <c r="E44" s="6">
        <v>12</v>
      </c>
      <c r="F44" s="7">
        <v>30.85</v>
      </c>
      <c r="G44" s="7">
        <v>37.020000000000003</v>
      </c>
    </row>
    <row r="45" spans="1:7" ht="14.25" customHeight="1">
      <c r="A45" s="5">
        <v>300133</v>
      </c>
      <c r="B45" s="4" t="s">
        <v>59</v>
      </c>
      <c r="C45" s="3" t="s">
        <v>60</v>
      </c>
      <c r="D45" s="11" t="s">
        <v>101</v>
      </c>
      <c r="E45" s="6">
        <v>6</v>
      </c>
      <c r="F45" s="7">
        <v>77</v>
      </c>
      <c r="G45" s="7">
        <v>92.4</v>
      </c>
    </row>
    <row r="46" spans="1:7" ht="14.25" customHeight="1">
      <c r="A46" s="5">
        <v>300134</v>
      </c>
      <c r="B46" s="4" t="s">
        <v>61</v>
      </c>
      <c r="C46" s="3" t="s">
        <v>60</v>
      </c>
      <c r="D46" s="11" t="s">
        <v>101</v>
      </c>
      <c r="E46" s="6">
        <v>6</v>
      </c>
      <c r="F46" s="7">
        <v>77</v>
      </c>
      <c r="G46" s="7">
        <v>92.4</v>
      </c>
    </row>
    <row r="47" spans="1:7" ht="14.25" customHeight="1">
      <c r="A47" s="5">
        <v>300135</v>
      </c>
      <c r="B47" s="4" t="s">
        <v>66</v>
      </c>
      <c r="C47" s="5">
        <v>19</v>
      </c>
      <c r="D47" s="11" t="s">
        <v>101</v>
      </c>
      <c r="E47" s="6">
        <v>25</v>
      </c>
      <c r="F47" s="7">
        <v>15.42</v>
      </c>
      <c r="G47" s="7">
        <v>18.5</v>
      </c>
    </row>
    <row r="48" spans="1:7" ht="14.25" customHeight="1">
      <c r="A48" s="5">
        <v>300136</v>
      </c>
      <c r="B48" s="4" t="s">
        <v>67</v>
      </c>
      <c r="C48" s="5">
        <v>19</v>
      </c>
      <c r="D48" s="11" t="s">
        <v>101</v>
      </c>
      <c r="E48" s="6">
        <v>25</v>
      </c>
      <c r="F48" s="7">
        <v>15.42</v>
      </c>
      <c r="G48" s="7">
        <v>18.5</v>
      </c>
    </row>
    <row r="49" spans="1:7" ht="14.25" customHeight="1">
      <c r="A49" s="5">
        <v>300137</v>
      </c>
      <c r="B49" s="4" t="s">
        <v>68</v>
      </c>
      <c r="C49" s="5">
        <v>75</v>
      </c>
      <c r="D49" s="11" t="s">
        <v>101</v>
      </c>
      <c r="E49" s="6">
        <v>12</v>
      </c>
      <c r="F49" s="7">
        <v>37.799999999999997</v>
      </c>
      <c r="G49" s="7">
        <v>45.36</v>
      </c>
    </row>
    <row r="50" spans="1:7" ht="14.25" customHeight="1">
      <c r="A50" s="5">
        <v>300138</v>
      </c>
      <c r="B50" s="4" t="s">
        <v>69</v>
      </c>
      <c r="C50" s="5">
        <v>75</v>
      </c>
      <c r="D50" s="11" t="s">
        <v>101</v>
      </c>
      <c r="E50" s="6">
        <v>12</v>
      </c>
      <c r="F50" s="7">
        <v>37.799999999999997</v>
      </c>
      <c r="G50" s="7">
        <v>45.36</v>
      </c>
    </row>
    <row r="51" spans="1:7" ht="14.25" customHeight="1">
      <c r="A51" s="5">
        <v>300139</v>
      </c>
      <c r="B51" s="4" t="s">
        <v>72</v>
      </c>
      <c r="C51" s="5">
        <v>250</v>
      </c>
      <c r="D51" s="11" t="s">
        <v>101</v>
      </c>
      <c r="E51" s="6">
        <v>1</v>
      </c>
      <c r="F51" s="7">
        <v>107.25</v>
      </c>
      <c r="G51" s="7">
        <v>128.69999999999999</v>
      </c>
    </row>
    <row r="52" spans="1:7" ht="14.25" customHeight="1">
      <c r="A52" s="5">
        <v>300140</v>
      </c>
      <c r="B52" s="4" t="s">
        <v>73</v>
      </c>
      <c r="C52" s="5">
        <v>250</v>
      </c>
      <c r="D52" s="11" t="s">
        <v>101</v>
      </c>
      <c r="E52" s="6">
        <v>1</v>
      </c>
      <c r="F52" s="7">
        <v>107.25</v>
      </c>
      <c r="G52" s="7">
        <v>128.69999999999999</v>
      </c>
    </row>
    <row r="53" spans="1:7" ht="14.25" customHeight="1">
      <c r="A53" s="5">
        <v>300141</v>
      </c>
      <c r="B53" s="4" t="s">
        <v>80</v>
      </c>
      <c r="C53" s="12">
        <v>1</v>
      </c>
      <c r="D53" s="11" t="s">
        <v>101</v>
      </c>
      <c r="E53" s="6">
        <v>1</v>
      </c>
      <c r="F53" s="7">
        <v>366.51</v>
      </c>
      <c r="G53" s="7">
        <v>439.81</v>
      </c>
    </row>
    <row r="54" spans="1:7" ht="14.25" customHeight="1">
      <c r="A54" s="5">
        <v>300142</v>
      </c>
      <c r="B54" s="4" t="s">
        <v>81</v>
      </c>
      <c r="C54" s="12">
        <v>1</v>
      </c>
      <c r="D54" s="11" t="s">
        <v>101</v>
      </c>
      <c r="E54" s="6">
        <v>1</v>
      </c>
      <c r="F54" s="7">
        <v>366.51</v>
      </c>
      <c r="G54" s="7">
        <v>439.81</v>
      </c>
    </row>
    <row r="55" spans="1:7" ht="14.25" customHeight="1">
      <c r="A55" s="5">
        <v>300143</v>
      </c>
      <c r="B55" s="4" t="s">
        <v>76</v>
      </c>
      <c r="C55" s="5">
        <v>500</v>
      </c>
      <c r="D55" s="11" t="s">
        <v>101</v>
      </c>
      <c r="E55" s="6">
        <v>1</v>
      </c>
      <c r="F55" s="7">
        <v>192.13</v>
      </c>
      <c r="G55" s="7">
        <v>230.56</v>
      </c>
    </row>
    <row r="56" spans="1:7" ht="14.25" customHeight="1">
      <c r="A56" s="5">
        <v>300144</v>
      </c>
      <c r="B56" s="4" t="s">
        <v>77</v>
      </c>
      <c r="C56" s="5">
        <v>500</v>
      </c>
      <c r="D56" s="11" t="s">
        <v>101</v>
      </c>
      <c r="E56" s="6">
        <v>1</v>
      </c>
      <c r="F56" s="7">
        <v>192.13</v>
      </c>
      <c r="G56" s="7">
        <v>230.56</v>
      </c>
    </row>
    <row r="57" spans="1:7" ht="14.25" customHeight="1">
      <c r="A57" s="5">
        <v>300147</v>
      </c>
      <c r="B57" s="4" t="s">
        <v>64</v>
      </c>
      <c r="C57" s="5">
        <v>15</v>
      </c>
      <c r="D57" s="11" t="s">
        <v>101</v>
      </c>
      <c r="E57" s="6">
        <v>25</v>
      </c>
      <c r="F57" s="7">
        <v>11.57</v>
      </c>
      <c r="G57" s="7">
        <v>13.88</v>
      </c>
    </row>
    <row r="58" spans="1:7" ht="14.25" customHeight="1">
      <c r="A58" s="5">
        <v>300148</v>
      </c>
      <c r="B58" s="4" t="s">
        <v>65</v>
      </c>
      <c r="C58" s="5">
        <v>15</v>
      </c>
      <c r="D58" s="11" t="s">
        <v>101</v>
      </c>
      <c r="E58" s="6">
        <v>25</v>
      </c>
      <c r="F58" s="7">
        <v>11.57</v>
      </c>
      <c r="G58" s="7">
        <v>13.88</v>
      </c>
    </row>
    <row r="59" spans="1:7" ht="14.25" customHeight="1">
      <c r="A59" s="5">
        <v>300149</v>
      </c>
      <c r="B59" s="4" t="s">
        <v>53</v>
      </c>
      <c r="C59" s="3" t="s">
        <v>2</v>
      </c>
      <c r="D59" s="11" t="s">
        <v>101</v>
      </c>
      <c r="E59" s="6">
        <v>6</v>
      </c>
      <c r="F59" s="7">
        <v>77</v>
      </c>
      <c r="G59" s="7">
        <v>92.4</v>
      </c>
    </row>
    <row r="60" spans="1:7" ht="14.25" customHeight="1">
      <c r="A60" s="5">
        <v>300150</v>
      </c>
      <c r="B60" s="4" t="s">
        <v>54</v>
      </c>
      <c r="C60" s="3" t="s">
        <v>2</v>
      </c>
      <c r="D60" s="11" t="s">
        <v>101</v>
      </c>
      <c r="E60" s="6">
        <v>6</v>
      </c>
      <c r="F60" s="7">
        <v>77</v>
      </c>
      <c r="G60" s="7">
        <v>92.4</v>
      </c>
    </row>
    <row r="61" spans="1:7" ht="14.25" customHeight="1">
      <c r="A61" s="5">
        <v>300154</v>
      </c>
      <c r="B61" s="4" t="s">
        <v>55</v>
      </c>
      <c r="C61" s="3" t="s">
        <v>2</v>
      </c>
      <c r="D61" s="11" t="s">
        <v>101</v>
      </c>
      <c r="E61" s="6">
        <v>6</v>
      </c>
      <c r="F61" s="7">
        <v>77</v>
      </c>
      <c r="G61" s="7">
        <v>92.4</v>
      </c>
    </row>
    <row r="62" spans="1:7" ht="14.25" customHeight="1">
      <c r="A62" s="5">
        <v>300166</v>
      </c>
      <c r="B62" s="4" t="s">
        <v>19</v>
      </c>
      <c r="C62" s="5">
        <v>2</v>
      </c>
      <c r="D62" s="11" t="s">
        <v>101</v>
      </c>
      <c r="E62" s="6">
        <v>6</v>
      </c>
      <c r="F62" s="7">
        <v>68.5</v>
      </c>
      <c r="G62" s="7">
        <v>82.2</v>
      </c>
    </row>
    <row r="63" spans="1:7" ht="14.25" customHeight="1">
      <c r="A63" s="5">
        <v>300168</v>
      </c>
      <c r="B63" s="4" t="s">
        <v>10</v>
      </c>
      <c r="C63" s="3" t="s">
        <v>4</v>
      </c>
      <c r="D63" s="11" t="s">
        <v>101</v>
      </c>
      <c r="E63" s="6">
        <v>12</v>
      </c>
      <c r="F63" s="7">
        <v>34.65</v>
      </c>
      <c r="G63" s="7">
        <v>41.58</v>
      </c>
    </row>
    <row r="64" spans="1:7" ht="14.25" customHeight="1">
      <c r="A64" s="5">
        <v>300230</v>
      </c>
      <c r="B64" s="4" t="s">
        <v>78</v>
      </c>
      <c r="C64" s="5">
        <v>625</v>
      </c>
      <c r="D64" s="11" t="s">
        <v>101</v>
      </c>
      <c r="E64" s="6">
        <v>1</v>
      </c>
      <c r="F64" s="7">
        <v>192.13</v>
      </c>
      <c r="G64" s="7">
        <v>230.56</v>
      </c>
    </row>
    <row r="65" spans="1:7" ht="14.25" customHeight="1">
      <c r="A65" s="5">
        <v>300238</v>
      </c>
      <c r="B65" s="4" t="s">
        <v>82</v>
      </c>
      <c r="C65" s="12">
        <v>1.25</v>
      </c>
      <c r="D65" s="11" t="s">
        <v>101</v>
      </c>
      <c r="E65" s="6">
        <v>1</v>
      </c>
      <c r="F65" s="7">
        <v>366.51</v>
      </c>
      <c r="G65" s="7">
        <v>439.81</v>
      </c>
    </row>
    <row r="66" spans="1:7" ht="14.25" customHeight="1">
      <c r="A66" s="5">
        <v>300240</v>
      </c>
      <c r="B66" s="4" t="s">
        <v>79</v>
      </c>
      <c r="C66" s="5">
        <v>625</v>
      </c>
      <c r="D66" s="11" t="s">
        <v>101</v>
      </c>
      <c r="E66" s="6">
        <v>1</v>
      </c>
      <c r="F66" s="7">
        <v>192.13</v>
      </c>
      <c r="G66" s="7">
        <v>230.56</v>
      </c>
    </row>
    <row r="67" spans="1:7" ht="14.25" customHeight="1">
      <c r="A67" s="5">
        <v>300241</v>
      </c>
      <c r="B67" s="4" t="s">
        <v>87</v>
      </c>
      <c r="C67" s="5">
        <v>250</v>
      </c>
      <c r="D67" s="11" t="s">
        <v>101</v>
      </c>
      <c r="E67" s="6">
        <v>1</v>
      </c>
      <c r="F67" s="7">
        <v>76.38</v>
      </c>
      <c r="G67" s="7">
        <v>91.66</v>
      </c>
    </row>
    <row r="68" spans="1:7" ht="14.25" customHeight="1">
      <c r="A68" s="5">
        <v>300242</v>
      </c>
      <c r="B68" s="4" t="s">
        <v>88</v>
      </c>
      <c r="C68" s="5">
        <v>500</v>
      </c>
      <c r="D68" s="11" t="s">
        <v>101</v>
      </c>
      <c r="E68" s="6">
        <v>1</v>
      </c>
      <c r="F68" s="7">
        <v>138.1</v>
      </c>
      <c r="G68" s="7">
        <v>165.72</v>
      </c>
    </row>
    <row r="69" spans="1:7" ht="14.25" customHeight="1">
      <c r="A69" s="5">
        <v>300243</v>
      </c>
      <c r="B69" s="4" t="s">
        <v>89</v>
      </c>
      <c r="C69" s="5">
        <v>900</v>
      </c>
      <c r="D69" s="11" t="s">
        <v>101</v>
      </c>
      <c r="E69" s="6">
        <v>1</v>
      </c>
      <c r="F69" s="7">
        <v>230.7</v>
      </c>
      <c r="G69" s="7">
        <v>276.83999999999997</v>
      </c>
    </row>
    <row r="70" spans="1:7" ht="14.25" customHeight="1">
      <c r="A70" s="5">
        <v>300247</v>
      </c>
      <c r="B70" s="4" t="s">
        <v>83</v>
      </c>
      <c r="C70" s="12">
        <v>1.25</v>
      </c>
      <c r="D70" s="11" t="s">
        <v>101</v>
      </c>
      <c r="E70" s="6">
        <v>1</v>
      </c>
      <c r="F70" s="7">
        <v>366.51</v>
      </c>
      <c r="G70" s="7">
        <v>439.81</v>
      </c>
    </row>
    <row r="71" spans="1:7" ht="14.25" customHeight="1">
      <c r="A71" s="5">
        <v>300248</v>
      </c>
      <c r="B71" s="4" t="s">
        <v>48</v>
      </c>
      <c r="C71" s="3" t="s">
        <v>46</v>
      </c>
      <c r="D71" s="11" t="s">
        <v>101</v>
      </c>
      <c r="E71" s="6">
        <v>12</v>
      </c>
      <c r="F71" s="7">
        <v>37.799999999999997</v>
      </c>
      <c r="G71" s="7">
        <v>45.36</v>
      </c>
    </row>
    <row r="72" spans="1:7" ht="14.25" customHeight="1">
      <c r="A72" s="5">
        <v>300249</v>
      </c>
      <c r="B72" s="4" t="s">
        <v>49</v>
      </c>
      <c r="C72" s="3" t="s">
        <v>46</v>
      </c>
      <c r="D72" s="11" t="s">
        <v>101</v>
      </c>
      <c r="E72" s="6">
        <v>12</v>
      </c>
      <c r="F72" s="7">
        <v>37.799999999999997</v>
      </c>
      <c r="G72" s="7">
        <v>45.36</v>
      </c>
    </row>
    <row r="73" spans="1:7" ht="14.25" customHeight="1">
      <c r="A73" s="5">
        <v>300250</v>
      </c>
      <c r="B73" s="4" t="s">
        <v>74</v>
      </c>
      <c r="C73" s="5">
        <v>250</v>
      </c>
      <c r="D73" s="11" t="s">
        <v>101</v>
      </c>
      <c r="E73" s="6">
        <v>1</v>
      </c>
      <c r="F73" s="7">
        <v>99.53</v>
      </c>
      <c r="G73" s="7">
        <v>119.44</v>
      </c>
    </row>
    <row r="74" spans="1:7" ht="14.25" customHeight="1">
      <c r="A74" s="5">
        <v>300251</v>
      </c>
      <c r="B74" s="4" t="s">
        <v>75</v>
      </c>
      <c r="C74" s="5">
        <v>250</v>
      </c>
      <c r="D74" s="11" t="s">
        <v>101</v>
      </c>
      <c r="E74" s="6">
        <v>1</v>
      </c>
      <c r="F74" s="7">
        <v>99.53</v>
      </c>
      <c r="G74" s="7">
        <v>119.44</v>
      </c>
    </row>
    <row r="75" spans="1:7" ht="14.25" customHeight="1">
      <c r="A75" s="5">
        <v>300252</v>
      </c>
      <c r="B75" s="4" t="s">
        <v>44</v>
      </c>
      <c r="C75" s="5">
        <v>2</v>
      </c>
      <c r="D75" s="11" t="s">
        <v>101</v>
      </c>
      <c r="E75" s="6">
        <v>6</v>
      </c>
      <c r="F75" s="7">
        <v>68.5</v>
      </c>
      <c r="G75" s="7">
        <v>82.2</v>
      </c>
    </row>
    <row r="76" spans="1:7" ht="14.25" customHeight="1">
      <c r="A76" s="5">
        <v>300253</v>
      </c>
      <c r="B76" s="4" t="s">
        <v>32</v>
      </c>
      <c r="C76" s="3" t="s">
        <v>4</v>
      </c>
      <c r="D76" s="11" t="s">
        <v>101</v>
      </c>
      <c r="E76" s="6">
        <v>12</v>
      </c>
      <c r="F76" s="7">
        <v>37.799999999999997</v>
      </c>
      <c r="G76" s="7">
        <v>45.36</v>
      </c>
    </row>
    <row r="77" spans="1:7" ht="14.25" customHeight="1">
      <c r="A77" s="5">
        <v>300254</v>
      </c>
      <c r="B77" s="4" t="s">
        <v>33</v>
      </c>
      <c r="C77" s="3" t="s">
        <v>4</v>
      </c>
      <c r="D77" s="11" t="s">
        <v>101</v>
      </c>
      <c r="E77" s="6">
        <v>12</v>
      </c>
      <c r="F77" s="7">
        <v>37.799999999999997</v>
      </c>
      <c r="G77" s="7">
        <v>45.36</v>
      </c>
    </row>
    <row r="78" spans="1:7" ht="14.25" customHeight="1">
      <c r="A78" s="5">
        <v>300255</v>
      </c>
      <c r="B78" s="4" t="s">
        <v>70</v>
      </c>
      <c r="C78" s="5">
        <v>150</v>
      </c>
      <c r="D78" s="11" t="s">
        <v>101</v>
      </c>
      <c r="E78" s="6">
        <v>12</v>
      </c>
      <c r="F78" s="7">
        <v>68.67</v>
      </c>
      <c r="G78" s="7">
        <v>82.4</v>
      </c>
    </row>
    <row r="79" spans="1:7" ht="14.25" customHeight="1">
      <c r="A79" s="5">
        <v>300256</v>
      </c>
      <c r="B79" s="4" t="s">
        <v>71</v>
      </c>
      <c r="C79" s="5">
        <v>150</v>
      </c>
      <c r="D79" s="11" t="s">
        <v>101</v>
      </c>
      <c r="E79" s="6">
        <v>12</v>
      </c>
      <c r="F79" s="7">
        <v>68.67</v>
      </c>
      <c r="G79" s="7">
        <v>82.4</v>
      </c>
    </row>
    <row r="80" spans="1:7" ht="14.25" customHeight="1">
      <c r="A80" s="5">
        <v>300257</v>
      </c>
      <c r="B80" s="4" t="s">
        <v>34</v>
      </c>
      <c r="C80" s="3" t="s">
        <v>4</v>
      </c>
      <c r="D80" s="11" t="s">
        <v>101</v>
      </c>
      <c r="E80" s="6">
        <v>12</v>
      </c>
      <c r="F80" s="7">
        <v>37.799999999999997</v>
      </c>
      <c r="G80" s="7">
        <v>45.36</v>
      </c>
    </row>
    <row r="81" spans="1:7" ht="14.25" customHeight="1">
      <c r="A81" s="5">
        <v>300258</v>
      </c>
      <c r="B81" s="4" t="s">
        <v>35</v>
      </c>
      <c r="C81" s="3" t="s">
        <v>4</v>
      </c>
      <c r="D81" s="11" t="s">
        <v>101</v>
      </c>
      <c r="E81" s="6">
        <v>12</v>
      </c>
      <c r="F81" s="7">
        <v>37.799999999999997</v>
      </c>
      <c r="G81" s="7">
        <v>45.36</v>
      </c>
    </row>
    <row r="82" spans="1:7" ht="14.25" customHeight="1">
      <c r="A82" s="5">
        <v>300274</v>
      </c>
      <c r="B82" s="4" t="s">
        <v>56</v>
      </c>
      <c r="C82" s="3" t="s">
        <v>2</v>
      </c>
      <c r="D82" s="11" t="s">
        <v>101</v>
      </c>
      <c r="E82" s="6">
        <v>6</v>
      </c>
      <c r="F82" s="7">
        <v>77</v>
      </c>
      <c r="G82" s="7">
        <v>92.4</v>
      </c>
    </row>
    <row r="83" spans="1:7" ht="14.25" customHeight="1">
      <c r="A83" s="5">
        <v>300275</v>
      </c>
      <c r="B83" s="4" t="s">
        <v>57</v>
      </c>
      <c r="C83" s="3" t="s">
        <v>2</v>
      </c>
      <c r="D83" s="11" t="s">
        <v>101</v>
      </c>
      <c r="E83" s="6">
        <v>6</v>
      </c>
      <c r="F83" s="7">
        <v>77</v>
      </c>
      <c r="G83" s="7">
        <v>92.4</v>
      </c>
    </row>
    <row r="84" spans="1:7" ht="14.25" customHeight="1">
      <c r="A84" s="5">
        <v>300276</v>
      </c>
      <c r="B84" s="4" t="s">
        <v>58</v>
      </c>
      <c r="C84" s="3" t="s">
        <v>2</v>
      </c>
      <c r="D84" s="11" t="s">
        <v>101</v>
      </c>
      <c r="E84" s="6">
        <v>6</v>
      </c>
      <c r="F84" s="7">
        <v>77</v>
      </c>
      <c r="G84" s="7">
        <v>92.4</v>
      </c>
    </row>
    <row r="85" spans="1:7" ht="14.25" customHeight="1"/>
  </sheetData>
  <sortState ref="A2:G84">
    <sortCondition ref="A2:A84"/>
  </sortState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1"/>
  <sheetViews>
    <sheetView showZeros="0" tabSelected="1" workbookViewId="0">
      <selection activeCell="J8" sqref="J8"/>
    </sheetView>
  </sheetViews>
  <sheetFormatPr defaultRowHeight="15"/>
  <cols>
    <col min="1" max="1" width="9.140625" style="17" customWidth="1"/>
    <col min="2" max="2" width="9.140625" style="17"/>
    <col min="3" max="3" width="34.5703125" style="17" customWidth="1"/>
    <col min="4" max="4" width="7.140625" style="17" customWidth="1"/>
    <col min="5" max="5" width="8" style="17" customWidth="1"/>
    <col min="6" max="6" width="12.140625" style="18" customWidth="1"/>
    <col min="7" max="7" width="15.5703125" style="18" customWidth="1"/>
    <col min="8" max="12" width="9.140625" style="17"/>
  </cols>
  <sheetData>
    <row r="1" spans="1:12" s="13" customFormat="1" ht="22.5" customHeight="1">
      <c r="A1" s="14" t="s">
        <v>103</v>
      </c>
      <c r="B1" s="15"/>
      <c r="C1" s="15"/>
      <c r="D1" s="15"/>
      <c r="E1" s="15"/>
      <c r="F1" s="16"/>
      <c r="G1" s="16"/>
      <c r="H1" s="15"/>
      <c r="I1" s="15"/>
      <c r="J1" s="15"/>
      <c r="K1" s="15"/>
      <c r="L1" s="15"/>
    </row>
    <row r="2" spans="1:12" ht="12" customHeight="1"/>
    <row r="3" spans="1:12" s="10" customFormat="1" ht="16.5" thickBot="1">
      <c r="A3" s="19" t="s">
        <v>99</v>
      </c>
      <c r="B3" s="19"/>
      <c r="C3" s="20">
        <v>1</v>
      </c>
      <c r="D3" s="21"/>
      <c r="E3" s="22" t="s">
        <v>100</v>
      </c>
      <c r="F3" s="23" t="s">
        <v>108</v>
      </c>
      <c r="G3" s="23"/>
      <c r="H3" s="19"/>
      <c r="I3" s="19"/>
      <c r="J3" s="19"/>
      <c r="K3" s="19"/>
      <c r="L3" s="19"/>
    </row>
    <row r="4" spans="1:12" ht="14.25" customHeight="1">
      <c r="F4" s="24"/>
      <c r="G4" s="24"/>
    </row>
    <row r="5" spans="1:12" s="9" customFormat="1" ht="23.25" customHeight="1">
      <c r="A5" s="25" t="s">
        <v>95</v>
      </c>
      <c r="B5" s="25" t="s">
        <v>90</v>
      </c>
      <c r="C5" s="25" t="s">
        <v>91</v>
      </c>
      <c r="D5" s="25" t="s">
        <v>104</v>
      </c>
      <c r="E5" s="25" t="s">
        <v>92</v>
      </c>
      <c r="F5" s="26" t="s">
        <v>93</v>
      </c>
      <c r="G5" s="26" t="s">
        <v>94</v>
      </c>
      <c r="H5" s="27"/>
      <c r="I5" s="27"/>
      <c r="J5" s="27"/>
      <c r="K5" s="27"/>
      <c r="L5" s="27"/>
    </row>
    <row r="6" spans="1:12" ht="18" customHeight="1">
      <c r="A6" s="28">
        <v>1</v>
      </c>
      <c r="B6" s="29">
        <v>300123</v>
      </c>
      <c r="C6" s="30" t="str">
        <f>IF(B6="","",VLOOKUP(B6,CENOVNIK!$A$1:$G$84,2,FALSE))</f>
        <v>After party 0,33L</v>
      </c>
      <c r="D6" s="30" t="str">
        <f>IF(B6="","",VLOOKUP(B6,CENOVNIK!$A$1:$G$84,4,FALSE))</f>
        <v>kom.</v>
      </c>
      <c r="E6" s="29">
        <v>10</v>
      </c>
      <c r="F6" s="31">
        <f>IF(B6="",0,VLOOKUP(B6,CENOVNIK!$A$1:$G$84,7,FALSE))</f>
        <v>37.020000000000003</v>
      </c>
      <c r="G6" s="31">
        <f>IF(ISERROR(C6),"POGREŠNA ŠIFRA",E6*F6)</f>
        <v>370.20000000000005</v>
      </c>
    </row>
    <row r="7" spans="1:12" ht="18" customHeight="1">
      <c r="A7" s="28">
        <v>2</v>
      </c>
      <c r="B7" s="29">
        <v>300001</v>
      </c>
      <c r="C7" s="30" t="str">
        <f>IF(B7="","",VLOOKUP(B7,CENOVNIK!$A$1:$G$84,2,FALSE))</f>
        <v>Cola Na EKS 0,5L</v>
      </c>
      <c r="D7" s="30" t="str">
        <f>IF(B7="","",VLOOKUP(B7,CENOVNIK!$A$1:$G$84,4,FALSE))</f>
        <v>kom.</v>
      </c>
      <c r="E7" s="29">
        <v>20</v>
      </c>
      <c r="F7" s="31">
        <f>IF(B7="",0,VLOOKUP(B7,CENOVNIK!$A$1:$G$84,7,FALSE))</f>
        <v>41.58</v>
      </c>
      <c r="G7" s="31">
        <f t="shared" ref="G7:G10" si="0">IF(ISERROR(C7),"POGREŠNA ŠIFRA",E7*F7)</f>
        <v>831.59999999999991</v>
      </c>
    </row>
    <row r="8" spans="1:12" ht="18" customHeight="1">
      <c r="A8" s="28">
        <v>3</v>
      </c>
      <c r="B8" s="29">
        <v>3</v>
      </c>
      <c r="C8" s="30" t="e">
        <f>IF(B8="","",VLOOKUP(B8,CENOVNIK!$A$1:$G$84,2,FALSE))</f>
        <v>#N/A</v>
      </c>
      <c r="D8" s="30" t="e">
        <f>IF(B8="","",VLOOKUP(B8,CENOVNIK!$A$1:$G$84,4,FALSE))</f>
        <v>#N/A</v>
      </c>
      <c r="E8" s="29">
        <v>5</v>
      </c>
      <c r="F8" s="31" t="e">
        <f>IF(B8="",0,VLOOKUP(B8,CENOVNIK!$A$1:$G$84,7,FALSE))</f>
        <v>#N/A</v>
      </c>
      <c r="G8" s="31" t="str">
        <f t="shared" si="0"/>
        <v>POGREŠNA ŠIFRA</v>
      </c>
    </row>
    <row r="9" spans="1:12" ht="18" customHeight="1">
      <c r="A9" s="28">
        <v>4</v>
      </c>
      <c r="B9" s="29">
        <v>300008</v>
      </c>
      <c r="C9" s="30" t="str">
        <f>IF(B9="","",VLOOKUP(B9,CENOVNIK!$A$1:$G$84,2,FALSE))</f>
        <v>Cola Na EKS 2L</v>
      </c>
      <c r="D9" s="30" t="str">
        <f>IF(B9="","",VLOOKUP(B9,CENOVNIK!$A$1:$G$84,4,FALSE))</f>
        <v>kom.</v>
      </c>
      <c r="E9" s="29">
        <v>5</v>
      </c>
      <c r="F9" s="31">
        <f>IF(B9="",0,VLOOKUP(B9,CENOVNIK!$A$1:$G$84,7,FALSE))</f>
        <v>82.2</v>
      </c>
      <c r="G9" s="31">
        <f t="shared" si="0"/>
        <v>411</v>
      </c>
    </row>
    <row r="10" spans="1:12" ht="18" customHeight="1">
      <c r="A10" s="28">
        <v>5</v>
      </c>
      <c r="B10" s="29">
        <v>31</v>
      </c>
      <c r="C10" s="30" t="e">
        <f>IF(B10="","",VLOOKUP(B10,CENOVNIK!$A$1:$G$84,2,FALSE))</f>
        <v>#N/A</v>
      </c>
      <c r="D10" s="30" t="e">
        <f>IF(B10="","",VLOOKUP(B10,CENOVNIK!$A$1:$G$84,4,FALSE))</f>
        <v>#N/A</v>
      </c>
      <c r="E10" s="29">
        <v>10</v>
      </c>
      <c r="F10" s="31" t="e">
        <f>IF(B10="",0,VLOOKUP(B10,CENOVNIK!$A$1:$G$84,7,FALSE))</f>
        <v>#N/A</v>
      </c>
      <c r="G10" s="31" t="str">
        <f t="shared" si="0"/>
        <v>POGREŠNA ŠIFRA</v>
      </c>
    </row>
    <row r="11" spans="1:12" ht="24" customHeight="1">
      <c r="A11" s="32"/>
      <c r="B11" s="32"/>
      <c r="C11" s="32"/>
      <c r="D11" s="32"/>
      <c r="E11" s="32"/>
      <c r="F11" s="33" t="s">
        <v>102</v>
      </c>
      <c r="G11" s="34">
        <f>SUM(G6:G10)</f>
        <v>1612.8</v>
      </c>
    </row>
    <row r="12" spans="1:12" ht="14.25" customHeight="1">
      <c r="A12" s="32"/>
      <c r="B12" s="32"/>
      <c r="C12" s="32"/>
      <c r="D12" s="32"/>
      <c r="E12" s="32"/>
      <c r="F12" s="35"/>
      <c r="G12" s="35"/>
    </row>
    <row r="13" spans="1:12" s="10" customFormat="1" ht="16.5" thickBot="1">
      <c r="A13" s="19" t="s">
        <v>99</v>
      </c>
      <c r="B13" s="19"/>
      <c r="C13" s="20">
        <v>2</v>
      </c>
      <c r="D13" s="21"/>
      <c r="E13" s="22" t="s">
        <v>100</v>
      </c>
      <c r="F13" s="23" t="s">
        <v>109</v>
      </c>
      <c r="G13" s="23"/>
      <c r="H13" s="19"/>
      <c r="I13" s="19"/>
      <c r="J13" s="19"/>
      <c r="K13" s="19"/>
      <c r="L13" s="19"/>
    </row>
    <row r="14" spans="1:12" ht="15" customHeight="1">
      <c r="F14" s="24"/>
      <c r="G14" s="24"/>
    </row>
    <row r="15" spans="1:12" s="9" customFormat="1" ht="23.25" customHeight="1">
      <c r="A15" s="25" t="s">
        <v>95</v>
      </c>
      <c r="B15" s="25" t="s">
        <v>90</v>
      </c>
      <c r="C15" s="25" t="s">
        <v>91</v>
      </c>
      <c r="D15" s="25" t="s">
        <v>104</v>
      </c>
      <c r="E15" s="25" t="s">
        <v>92</v>
      </c>
      <c r="F15" s="26" t="s">
        <v>93</v>
      </c>
      <c r="G15" s="26" t="s">
        <v>94</v>
      </c>
      <c r="H15" s="27"/>
      <c r="I15" s="27"/>
      <c r="J15" s="27"/>
      <c r="K15" s="27"/>
      <c r="L15" s="27"/>
    </row>
    <row r="16" spans="1:12" ht="18" customHeight="1">
      <c r="A16" s="28">
        <v>1</v>
      </c>
      <c r="B16" s="29">
        <v>300257</v>
      </c>
      <c r="C16" s="30" t="str">
        <f>IF(B16="","",VLOOKUP(B16,CENOVNIK!$A$1:$G$84,2,FALSE))</f>
        <v>Multi šum Na EKS 0,5L</v>
      </c>
      <c r="D16" s="30" t="str">
        <f>IF(B16="","",VLOOKUP(B16,CENOVNIK!$A$1:$G$84,4,FALSE))</f>
        <v>kom.</v>
      </c>
      <c r="E16" s="29">
        <v>20</v>
      </c>
      <c r="F16" s="31">
        <f>IF(B16="",0,VLOOKUP(B16,CENOVNIK!$A$1:$G$84,7,FALSE))</f>
        <v>45.36</v>
      </c>
      <c r="G16" s="31">
        <f>IF(ISERROR(C16),"POGREŠNA ŠIFRA",E16*F16)</f>
        <v>907.2</v>
      </c>
    </row>
    <row r="17" spans="1:12" ht="18" customHeight="1">
      <c r="A17" s="28">
        <v>2</v>
      </c>
      <c r="B17" s="29">
        <v>300241</v>
      </c>
      <c r="C17" s="30" t="str">
        <f>IF(B17="","",VLOOKUP(B17,CENOVNIK!$A$1:$G$84,2,FALSE))</f>
        <v>Every Day krem duo 250 gr</v>
      </c>
      <c r="D17" s="30" t="str">
        <f>IF(B17="","",VLOOKUP(B17,CENOVNIK!$A$1:$G$84,4,FALSE))</f>
        <v>kom.</v>
      </c>
      <c r="E17" s="29">
        <v>10</v>
      </c>
      <c r="F17" s="31">
        <f>IF(B17="",0,VLOOKUP(B17,CENOVNIK!$A$1:$G$84,7,FALSE))</f>
        <v>91.66</v>
      </c>
      <c r="G17" s="31">
        <f t="shared" ref="G17:G20" si="1">IF(ISERROR(C17),"POGREŠNA ŠIFRA",E17*F17)</f>
        <v>916.59999999999991</v>
      </c>
    </row>
    <row r="18" spans="1:12" ht="18" customHeight="1">
      <c r="A18" s="28">
        <v>3</v>
      </c>
      <c r="B18" s="29"/>
      <c r="C18" s="30" t="str">
        <f>IF(B18="","",VLOOKUP(B18,CENOVNIK!$A$1:$G$84,2,FALSE))</f>
        <v/>
      </c>
      <c r="D18" s="30" t="str">
        <f>IF(B18="","",VLOOKUP(B18,CENOVNIK!$A$1:$G$84,4,FALSE))</f>
        <v/>
      </c>
      <c r="E18" s="29"/>
      <c r="F18" s="31">
        <f>IF(B18="",0,VLOOKUP(B18,CENOVNIK!$A$1:$G$84,7,FALSE))</f>
        <v>0</v>
      </c>
      <c r="G18" s="31">
        <f t="shared" si="1"/>
        <v>0</v>
      </c>
    </row>
    <row r="19" spans="1:12" ht="18" customHeight="1">
      <c r="A19" s="28">
        <v>4</v>
      </c>
      <c r="B19" s="29"/>
      <c r="C19" s="30" t="str">
        <f>IF(B19="","",VLOOKUP(B19,CENOVNIK!$A$1:$G$84,2,FALSE))</f>
        <v/>
      </c>
      <c r="D19" s="30" t="str">
        <f>IF(B19="","",VLOOKUP(B19,CENOVNIK!$A$1:$G$84,4,FALSE))</f>
        <v/>
      </c>
      <c r="E19" s="29"/>
      <c r="F19" s="31">
        <f>IF(B19="",0,VLOOKUP(B19,CENOVNIK!$A$1:$G$84,7,FALSE))</f>
        <v>0</v>
      </c>
      <c r="G19" s="31">
        <f t="shared" si="1"/>
        <v>0</v>
      </c>
    </row>
    <row r="20" spans="1:12" ht="18" customHeight="1">
      <c r="A20" s="28">
        <v>5</v>
      </c>
      <c r="B20" s="29"/>
      <c r="C20" s="30" t="str">
        <f>IF(B20="","",VLOOKUP(B20,CENOVNIK!$A$1:$G$84,2,FALSE))</f>
        <v/>
      </c>
      <c r="D20" s="30" t="str">
        <f>IF(B20="","",VLOOKUP(B20,CENOVNIK!$A$1:$G$84,4,FALSE))</f>
        <v/>
      </c>
      <c r="E20" s="29"/>
      <c r="F20" s="31">
        <f>IF(B20="",0,VLOOKUP(B20,CENOVNIK!$A$1:$G$84,7,FALSE))</f>
        <v>0</v>
      </c>
      <c r="G20" s="31">
        <f t="shared" si="1"/>
        <v>0</v>
      </c>
    </row>
    <row r="21" spans="1:12" ht="24" customHeight="1">
      <c r="A21" s="32"/>
      <c r="B21" s="32"/>
      <c r="C21" s="32"/>
      <c r="D21" s="32"/>
      <c r="E21" s="32"/>
      <c r="F21" s="33" t="s">
        <v>102</v>
      </c>
      <c r="G21" s="34">
        <f>SUM(G16:G20)</f>
        <v>1823.8</v>
      </c>
    </row>
    <row r="22" spans="1:12" ht="15" customHeight="1">
      <c r="A22" s="32"/>
      <c r="B22" s="32"/>
      <c r="C22" s="32"/>
      <c r="D22" s="32"/>
      <c r="E22" s="32"/>
      <c r="F22" s="35"/>
      <c r="G22" s="35"/>
    </row>
    <row r="23" spans="1:12" s="10" customFormat="1" ht="16.5" thickBot="1">
      <c r="A23" s="19" t="s">
        <v>99</v>
      </c>
      <c r="B23" s="19"/>
      <c r="C23" s="20"/>
      <c r="D23" s="21"/>
      <c r="E23" s="22" t="s">
        <v>100</v>
      </c>
      <c r="F23" s="23" t="s">
        <v>110</v>
      </c>
      <c r="G23" s="23"/>
      <c r="H23" s="19"/>
      <c r="I23" s="19"/>
      <c r="J23" s="19"/>
      <c r="K23" s="19"/>
      <c r="L23" s="19"/>
    </row>
    <row r="24" spans="1:12" ht="18" customHeight="1">
      <c r="F24" s="24"/>
      <c r="G24" s="24"/>
    </row>
    <row r="25" spans="1:12" s="9" customFormat="1" ht="23.25" customHeight="1">
      <c r="A25" s="25" t="s">
        <v>95</v>
      </c>
      <c r="B25" s="25" t="s">
        <v>90</v>
      </c>
      <c r="C25" s="25" t="s">
        <v>91</v>
      </c>
      <c r="D25" s="25" t="s">
        <v>104</v>
      </c>
      <c r="E25" s="25" t="s">
        <v>92</v>
      </c>
      <c r="F25" s="26" t="s">
        <v>93</v>
      </c>
      <c r="G25" s="26" t="s">
        <v>94</v>
      </c>
      <c r="H25" s="27"/>
      <c r="I25" s="27"/>
      <c r="J25" s="27"/>
      <c r="K25" s="27"/>
      <c r="L25" s="27"/>
    </row>
    <row r="26" spans="1:12" ht="18" customHeight="1">
      <c r="A26" s="28">
        <v>1</v>
      </c>
      <c r="B26" s="29">
        <v>300005</v>
      </c>
      <c r="C26" s="30" t="str">
        <f>IF(B26="","",VLOOKUP(B26,CENOVNIK!$A$1:$G$84,2,FALSE))</f>
        <v>Excess 0,33L</v>
      </c>
      <c r="D26" s="30" t="str">
        <f>IF(B26="","",VLOOKUP(B26,CENOVNIK!$A$1:$G$84,4,FALSE))</f>
        <v>kom.</v>
      </c>
      <c r="E26" s="29">
        <v>10</v>
      </c>
      <c r="F26" s="31">
        <f>IF(B26="",0,VLOOKUP(B26,CENOVNIK!$A$1:$G$84,7,FALSE))</f>
        <v>37.020000000000003</v>
      </c>
      <c r="G26" s="31">
        <f>IF(ISERROR(C26),"POGREŠNA ŠIFRA",E26*F26)</f>
        <v>370.20000000000005</v>
      </c>
    </row>
    <row r="27" spans="1:12" ht="18" customHeight="1">
      <c r="A27" s="28">
        <v>2</v>
      </c>
      <c r="B27" s="29">
        <v>3</v>
      </c>
      <c r="C27" s="30" t="e">
        <f>IF(B27="","",VLOOKUP(B27,CENOVNIK!$A$1:$G$84,2,FALSE))</f>
        <v>#N/A</v>
      </c>
      <c r="D27" s="30" t="e">
        <f>IF(B27="","",VLOOKUP(B27,CENOVNIK!$A$1:$G$84,4,FALSE))</f>
        <v>#N/A</v>
      </c>
      <c r="E27" s="29"/>
      <c r="F27" s="31" t="e">
        <f>IF(B27="",0,VLOOKUP(B27,CENOVNIK!$A$1:$G$84,7,FALSE))</f>
        <v>#N/A</v>
      </c>
      <c r="G27" s="31" t="str">
        <f t="shared" ref="G27:G30" si="2">IF(ISERROR(C27),"POGREŠNA ŠIFRA",E27*F27)</f>
        <v>POGREŠNA ŠIFRA</v>
      </c>
    </row>
    <row r="28" spans="1:12" ht="18" customHeight="1">
      <c r="A28" s="28">
        <v>3</v>
      </c>
      <c r="B28" s="29">
        <v>300254</v>
      </c>
      <c r="C28" s="30" t="str">
        <f>IF(B28="","",VLOOKUP(B28,CENOVNIK!$A$1:$G$84,2,FALSE))</f>
        <v>Jabuka Na EKS 0,5L</v>
      </c>
      <c r="D28" s="30" t="str">
        <f>IF(B28="","",VLOOKUP(B28,CENOVNIK!$A$1:$G$84,4,FALSE))</f>
        <v>kom.</v>
      </c>
      <c r="E28" s="29">
        <v>20</v>
      </c>
      <c r="F28" s="31">
        <f>IF(B28="",0,VLOOKUP(B28,CENOVNIK!$A$1:$G$84,7,FALSE))</f>
        <v>45.36</v>
      </c>
      <c r="G28" s="31">
        <f t="shared" si="2"/>
        <v>907.2</v>
      </c>
    </row>
    <row r="29" spans="1:12" ht="18" customHeight="1">
      <c r="A29" s="28">
        <v>4</v>
      </c>
      <c r="B29" s="29"/>
      <c r="C29" s="30" t="str">
        <f>IF(B29="","",VLOOKUP(B29,CENOVNIK!$A$1:$G$84,2,FALSE))</f>
        <v/>
      </c>
      <c r="D29" s="30" t="str">
        <f>IF(B29="","",VLOOKUP(B29,CENOVNIK!$A$1:$G$84,4,FALSE))</f>
        <v/>
      </c>
      <c r="E29" s="29"/>
      <c r="F29" s="31">
        <f>IF(B29="",0,VLOOKUP(B29,CENOVNIK!$A$1:$G$84,7,FALSE))</f>
        <v>0</v>
      </c>
      <c r="G29" s="31">
        <f t="shared" si="2"/>
        <v>0</v>
      </c>
    </row>
    <row r="30" spans="1:12" ht="18" customHeight="1">
      <c r="A30" s="28">
        <v>5</v>
      </c>
      <c r="B30" s="29"/>
      <c r="C30" s="30" t="str">
        <f>IF(B30="","",VLOOKUP(B30,CENOVNIK!$A$1:$G$84,2,FALSE))</f>
        <v/>
      </c>
      <c r="D30" s="30" t="str">
        <f>IF(B30="","",VLOOKUP(B30,CENOVNIK!$A$1:$G$84,4,FALSE))</f>
        <v/>
      </c>
      <c r="E30" s="29"/>
      <c r="F30" s="31">
        <f>IF(B30="",0,VLOOKUP(B30,CENOVNIK!$A$1:$G$84,7,FALSE))</f>
        <v>0</v>
      </c>
      <c r="G30" s="31">
        <f t="shared" si="2"/>
        <v>0</v>
      </c>
    </row>
    <row r="31" spans="1:12" ht="24" customHeight="1">
      <c r="A31" s="32"/>
      <c r="B31" s="32"/>
      <c r="C31" s="32"/>
      <c r="D31" s="32"/>
      <c r="E31" s="32"/>
      <c r="F31" s="33" t="s">
        <v>102</v>
      </c>
      <c r="G31" s="34">
        <f>SUM(G26:G30)</f>
        <v>1277.4000000000001</v>
      </c>
    </row>
    <row r="32" spans="1:12" ht="13.5" customHeight="1">
      <c r="A32" s="32"/>
      <c r="B32" s="32"/>
      <c r="C32" s="32"/>
      <c r="D32" s="32"/>
      <c r="E32" s="32"/>
      <c r="F32" s="35"/>
      <c r="G32" s="35"/>
    </row>
    <row r="33" spans="1:12" s="10" customFormat="1" ht="16.5" thickBot="1">
      <c r="A33" s="19" t="s">
        <v>99</v>
      </c>
      <c r="B33" s="19"/>
      <c r="C33" s="20"/>
      <c r="D33" s="21"/>
      <c r="E33" s="22" t="s">
        <v>100</v>
      </c>
      <c r="F33" s="23"/>
      <c r="G33" s="23"/>
      <c r="H33" s="19"/>
      <c r="I33" s="19"/>
      <c r="J33" s="19"/>
      <c r="K33" s="19"/>
      <c r="L33" s="19"/>
    </row>
    <row r="34" spans="1:12" ht="19.5" customHeight="1">
      <c r="F34" s="24"/>
      <c r="G34" s="24"/>
    </row>
    <row r="35" spans="1:12" s="9" customFormat="1" ht="23.25" customHeight="1">
      <c r="A35" s="25" t="s">
        <v>95</v>
      </c>
      <c r="B35" s="25" t="s">
        <v>90</v>
      </c>
      <c r="C35" s="25" t="s">
        <v>91</v>
      </c>
      <c r="D35" s="25" t="s">
        <v>104</v>
      </c>
      <c r="E35" s="25" t="s">
        <v>92</v>
      </c>
      <c r="F35" s="26" t="s">
        <v>93</v>
      </c>
      <c r="G35" s="26" t="s">
        <v>94</v>
      </c>
      <c r="H35" s="27"/>
      <c r="I35" s="27"/>
      <c r="J35" s="27"/>
      <c r="K35" s="27"/>
      <c r="L35" s="27"/>
    </row>
    <row r="36" spans="1:12" ht="18" customHeight="1">
      <c r="A36" s="28">
        <v>1</v>
      </c>
      <c r="B36" s="29"/>
      <c r="C36" s="30" t="str">
        <f>IF(B36="","",VLOOKUP(B36,CENOVNIK!$A$1:$G$84,2,FALSE))</f>
        <v/>
      </c>
      <c r="D36" s="30" t="str">
        <f>IF(B36="","",VLOOKUP(B36,CENOVNIK!$A$1:$G$84,4,FALSE))</f>
        <v/>
      </c>
      <c r="E36" s="29"/>
      <c r="F36" s="31">
        <f>IF(B36="",0,VLOOKUP(B36,CENOVNIK!$A$1:$G$84,7,FALSE))</f>
        <v>0</v>
      </c>
      <c r="G36" s="31">
        <f>IF(ISERROR(C36),"POGREŠNA ŠIFRA",E36*F36)</f>
        <v>0</v>
      </c>
    </row>
    <row r="37" spans="1:12" ht="18" customHeight="1">
      <c r="A37" s="28">
        <v>2</v>
      </c>
      <c r="B37" s="29"/>
      <c r="C37" s="30" t="str">
        <f>IF(B37="","",VLOOKUP(B37,CENOVNIK!$A$1:$G$84,2,FALSE))</f>
        <v/>
      </c>
      <c r="D37" s="30" t="str">
        <f>IF(B37="","",VLOOKUP(B37,CENOVNIK!$A$1:$G$84,4,FALSE))</f>
        <v/>
      </c>
      <c r="E37" s="29"/>
      <c r="F37" s="31">
        <f>IF(B37="",0,VLOOKUP(B37,CENOVNIK!$A$1:$G$84,7,FALSE))</f>
        <v>0</v>
      </c>
      <c r="G37" s="31">
        <f t="shared" ref="G37:G40" si="3">IF(ISERROR(C37),"POGREŠNA ŠIFRA",E37*F37)</f>
        <v>0</v>
      </c>
    </row>
    <row r="38" spans="1:12" ht="18" customHeight="1">
      <c r="A38" s="28">
        <v>3</v>
      </c>
      <c r="B38" s="29"/>
      <c r="C38" s="30" t="str">
        <f>IF(B38="","",VLOOKUP(B38,CENOVNIK!$A$1:$G$84,2,FALSE))</f>
        <v/>
      </c>
      <c r="D38" s="30" t="str">
        <f>IF(B38="","",VLOOKUP(B38,CENOVNIK!$A$1:$G$84,4,FALSE))</f>
        <v/>
      </c>
      <c r="E38" s="29"/>
      <c r="F38" s="31">
        <f>IF(B38="",0,VLOOKUP(B38,CENOVNIK!$A$1:$G$84,7,FALSE))</f>
        <v>0</v>
      </c>
      <c r="G38" s="31">
        <f t="shared" si="3"/>
        <v>0</v>
      </c>
    </row>
    <row r="39" spans="1:12" ht="18" customHeight="1">
      <c r="A39" s="28">
        <v>4</v>
      </c>
      <c r="B39" s="29"/>
      <c r="C39" s="30" t="str">
        <f>IF(B39="","",VLOOKUP(B39,CENOVNIK!$A$1:$G$84,2,FALSE))</f>
        <v/>
      </c>
      <c r="D39" s="30" t="str">
        <f>IF(B39="","",VLOOKUP(B39,CENOVNIK!$A$1:$G$84,4,FALSE))</f>
        <v/>
      </c>
      <c r="E39" s="29"/>
      <c r="F39" s="31">
        <f>IF(B39="",0,VLOOKUP(B39,CENOVNIK!$A$1:$G$84,7,FALSE))</f>
        <v>0</v>
      </c>
      <c r="G39" s="31">
        <f t="shared" si="3"/>
        <v>0</v>
      </c>
    </row>
    <row r="40" spans="1:12" ht="18" customHeight="1">
      <c r="A40" s="28">
        <v>5</v>
      </c>
      <c r="B40" s="29"/>
      <c r="C40" s="30" t="str">
        <f>IF(B40="","",VLOOKUP(B40,CENOVNIK!$A$1:$G$84,2,FALSE))</f>
        <v/>
      </c>
      <c r="D40" s="30" t="str">
        <f>IF(B40="","",VLOOKUP(B40,CENOVNIK!$A$1:$G$84,4,FALSE))</f>
        <v/>
      </c>
      <c r="E40" s="29"/>
      <c r="F40" s="31">
        <f>IF(B40="",0,VLOOKUP(B40,CENOVNIK!$A$1:$G$84,7,FALSE))</f>
        <v>0</v>
      </c>
      <c r="G40" s="31">
        <f t="shared" si="3"/>
        <v>0</v>
      </c>
    </row>
    <row r="41" spans="1:12" ht="24" customHeight="1">
      <c r="A41" s="32"/>
      <c r="B41" s="32"/>
      <c r="C41" s="32"/>
      <c r="D41" s="32"/>
      <c r="E41" s="32"/>
      <c r="F41" s="33" t="s">
        <v>102</v>
      </c>
      <c r="G41" s="34">
        <f>SUM(G36:G40)</f>
        <v>0</v>
      </c>
    </row>
  </sheetData>
  <sheetProtection password="ED64" sheet="1" objects="1" scenarios="1"/>
  <conditionalFormatting sqref="G6:G10">
    <cfRule type="cellIs" dxfId="3" priority="4" operator="equal">
      <formula>"POGREŠNA ŠIFRA"</formula>
    </cfRule>
  </conditionalFormatting>
  <conditionalFormatting sqref="G16:G20">
    <cfRule type="cellIs" dxfId="2" priority="3" operator="equal">
      <formula>"POGREŠNA ŠIFRA"</formula>
    </cfRule>
  </conditionalFormatting>
  <conditionalFormatting sqref="G26:G30">
    <cfRule type="cellIs" dxfId="1" priority="2" operator="equal">
      <formula>"POGREŠNA ŠIFRA"</formula>
    </cfRule>
  </conditionalFormatting>
  <conditionalFormatting sqref="G36:G40">
    <cfRule type="cellIs" dxfId="0" priority="1" operator="equal">
      <formula>"POGREŠNA ŠIFRA"</formula>
    </cfRule>
  </conditionalFormatting>
  <pageMargins left="0.42" right="0.26" top="0.47244094488188981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Go XLSX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CENOVNIK</vt:lpstr>
      <vt:lpstr>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</dc:creator>
  <cp:lastModifiedBy>Korisnik</cp:lastModifiedBy>
  <cp:lastPrinted>2017-05-24T15:31:36Z</cp:lastPrinted>
  <dcterms:created xsi:type="dcterms:W3CDTF">2017-05-09T12:26:01Z</dcterms:created>
  <dcterms:modified xsi:type="dcterms:W3CDTF">2017-05-25T17:03:47Z</dcterms:modified>
</cp:coreProperties>
</file>